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ym7887\Desktop\最低制限価格HP等様式\"/>
    </mc:Choice>
  </mc:AlternateContent>
  <xr:revisionPtr revIDLastSave="0" documentId="13_ncr:1_{658BF06B-B6B8-40F6-A901-1505226732F5}" xr6:coauthVersionLast="47" xr6:coauthVersionMax="47" xr10:uidLastSave="{00000000-0000-0000-0000-000000000000}"/>
  <bookViews>
    <workbookView xWindow="28680" yWindow="1710" windowWidth="21840" windowHeight="13020" xr2:uid="{00000000-000D-0000-FFFF-FFFF00000000}"/>
  </bookViews>
  <sheets>
    <sheet name="委託" sheetId="9" r:id="rId1"/>
  </sheets>
  <definedNames>
    <definedName name="_xlnm.Print_Area" localSheetId="0">委託!$A$1:$I$54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9" l="1"/>
  <c r="F46" i="9" s="1"/>
  <c r="F50" i="9"/>
  <c r="F49" i="9" s="1"/>
  <c r="D29" i="9"/>
  <c r="F28" i="9"/>
  <c r="F29" i="9"/>
  <c r="C5" i="9" l="1"/>
  <c r="E38" i="9" l="1"/>
  <c r="F26" i="9"/>
  <c r="F27" i="9"/>
  <c r="D28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33" i="9"/>
  <c r="D34" i="9"/>
  <c r="D37" i="9"/>
  <c r="D39" i="9"/>
  <c r="H39" i="9"/>
  <c r="C40" i="9"/>
  <c r="C41" i="9" s="1"/>
  <c r="C44" i="9"/>
  <c r="E39" i="9"/>
  <c r="E37" i="9"/>
  <c r="C42" i="9" l="1"/>
  <c r="C43" i="9" s="1"/>
  <c r="F6" i="9" s="1"/>
  <c r="H6" i="9" s="1"/>
  <c r="F5" i="9" l="1"/>
  <c r="E29" i="9"/>
  <c r="E9" i="9"/>
  <c r="E11" i="9"/>
  <c r="E12" i="9"/>
  <c r="E8" i="9"/>
  <c r="E19" i="9"/>
  <c r="E27" i="9"/>
  <c r="E25" i="9"/>
  <c r="E10" i="9"/>
  <c r="E31" i="9"/>
  <c r="F44" i="9"/>
  <c r="E14" i="9"/>
  <c r="E15" i="9"/>
  <c r="E24" i="9"/>
  <c r="E20" i="9"/>
  <c r="E22" i="9"/>
  <c r="E16" i="9"/>
  <c r="E32" i="9"/>
  <c r="E28" i="9"/>
  <c r="E33" i="9"/>
  <c r="E36" i="9"/>
  <c r="E35" i="9"/>
  <c r="E18" i="9"/>
  <c r="E17" i="9"/>
  <c r="E13" i="9"/>
  <c r="E26" i="9"/>
  <c r="E21" i="9"/>
  <c r="E30" i="9"/>
  <c r="E23" i="9"/>
  <c r="E34" i="9"/>
</calcChain>
</file>

<file path=xl/sharedStrings.xml><?xml version="1.0" encoding="utf-8"?>
<sst xmlns="http://schemas.openxmlformats.org/spreadsheetml/2006/main" count="31" uniqueCount="29">
  <si>
    <t>対予定価格</t>
    <rPh sb="0" eb="1">
      <t>タイ</t>
    </rPh>
    <rPh sb="1" eb="3">
      <t>ヨテイ</t>
    </rPh>
    <rPh sb="3" eb="5">
      <t>カカク</t>
    </rPh>
    <phoneticPr fontId="2"/>
  </si>
  <si>
    <t>予定価格</t>
    <rPh sb="0" eb="2">
      <t>ヨテイ</t>
    </rPh>
    <rPh sb="2" eb="4">
      <t>カカク</t>
    </rPh>
    <phoneticPr fontId="2"/>
  </si>
  <si>
    <t>応札順位</t>
    <rPh sb="0" eb="2">
      <t>オウサツ</t>
    </rPh>
    <rPh sb="2" eb="4">
      <t>ジュンイ</t>
    </rPh>
    <phoneticPr fontId="2"/>
  </si>
  <si>
    <t>入札金額</t>
    <rPh sb="0" eb="2">
      <t>ニュウサツ</t>
    </rPh>
    <rPh sb="2" eb="4">
      <t>キンガク</t>
    </rPh>
    <phoneticPr fontId="2"/>
  </si>
  <si>
    <t>判定</t>
    <rPh sb="0" eb="2">
      <t>ハンテイ</t>
    </rPh>
    <phoneticPr fontId="2"/>
  </si>
  <si>
    <t>応札数</t>
    <rPh sb="0" eb="2">
      <t>オウサツ</t>
    </rPh>
    <rPh sb="2" eb="3">
      <t>スウ</t>
    </rPh>
    <phoneticPr fontId="2"/>
  </si>
  <si>
    <t>算定数</t>
    <rPh sb="0" eb="1">
      <t>ザン</t>
    </rPh>
    <rPh sb="1" eb="2">
      <t>テイ</t>
    </rPh>
    <rPh sb="2" eb="3">
      <t>スウ</t>
    </rPh>
    <phoneticPr fontId="2"/>
  </si>
  <si>
    <t>算定対象の合計</t>
    <rPh sb="0" eb="1">
      <t>ザン</t>
    </rPh>
    <rPh sb="1" eb="2">
      <t>テイ</t>
    </rPh>
    <rPh sb="2" eb="4">
      <t>タイショウ</t>
    </rPh>
    <rPh sb="5" eb="7">
      <t>ゴウケイ</t>
    </rPh>
    <phoneticPr fontId="2"/>
  </si>
  <si>
    <t>平均値</t>
    <rPh sb="0" eb="3">
      <t>ヘイキンチ</t>
    </rPh>
    <phoneticPr fontId="2"/>
  </si>
  <si>
    <t>率</t>
    <rPh sb="0" eb="1">
      <t>リツ</t>
    </rPh>
    <phoneticPr fontId="2"/>
  </si>
  <si>
    <t xml:space="preserve">最低制限価格
</t>
    <rPh sb="0" eb="2">
      <t>サイテイ</t>
    </rPh>
    <rPh sb="2" eb="4">
      <t>セイゲン</t>
    </rPh>
    <rPh sb="4" eb="6">
      <t>カカク</t>
    </rPh>
    <phoneticPr fontId="2"/>
  </si>
  <si>
    <t>（入札書比較価格）</t>
    <phoneticPr fontId="2"/>
  </si>
  <si>
    <t>件　名</t>
    <rPh sb="0" eb="1">
      <t>ケン</t>
    </rPh>
    <rPh sb="2" eb="3">
      <t>メイ</t>
    </rPh>
    <phoneticPr fontId="2"/>
  </si>
  <si>
    <t>種　別</t>
    <rPh sb="0" eb="1">
      <t>タネ</t>
    </rPh>
    <rPh sb="2" eb="3">
      <t>ベツ</t>
    </rPh>
    <phoneticPr fontId="2"/>
  </si>
  <si>
    <t>委託</t>
    <rPh sb="0" eb="2">
      <t>イタク</t>
    </rPh>
    <phoneticPr fontId="2"/>
  </si>
  <si>
    <t>（入札書比較価格）</t>
    <phoneticPr fontId="2"/>
  </si>
  <si>
    <t>①</t>
    <phoneticPr fontId="2"/>
  </si>
  <si>
    <t>最低制限価格</t>
    <rPh sb="0" eb="6">
      <t>サイテイセイゲンカカク</t>
    </rPh>
    <phoneticPr fontId="2"/>
  </si>
  <si>
    <t>②</t>
    <phoneticPr fontId="2"/>
  </si>
  <si>
    <t>③</t>
    <phoneticPr fontId="2"/>
  </si>
  <si>
    <t>入札書比較価格×80％</t>
    <phoneticPr fontId="2"/>
  </si>
  <si>
    <t>入札書比較価格×60％</t>
    <phoneticPr fontId="2"/>
  </si>
  <si>
    <t>※上記応札者が５者未満の場合に適用</t>
    <rPh sb="1" eb="3">
      <t>ジョウキ</t>
    </rPh>
    <rPh sb="3" eb="6">
      <t>オウサツシャ</t>
    </rPh>
    <phoneticPr fontId="2"/>
  </si>
  <si>
    <t>＊最低制限価格
（有効入札者中、入札価格の低いものから順に入札参加者の60％までの7者の合計）÷7× 80/100</t>
    <phoneticPr fontId="2"/>
  </si>
  <si>
    <t>※①が80％を超える場合は80％としてください。</t>
    <rPh sb="7" eb="8">
      <t>コ</t>
    </rPh>
    <phoneticPr fontId="2"/>
  </si>
  <si>
    <t>※①が60％に満たない場合は60％としてください。</t>
    <rPh sb="7" eb="8">
      <t>ミ</t>
    </rPh>
    <phoneticPr fontId="2"/>
  </si>
  <si>
    <t>※①予定価格（税抜き）60%に満たない為、下段③60%の金額を最低制限価格とする</t>
    <rPh sb="15" eb="16">
      <t>ミ</t>
    </rPh>
    <phoneticPr fontId="2"/>
  </si>
  <si>
    <t>〇〇設計業務委託</t>
    <phoneticPr fontId="2"/>
  </si>
  <si>
    <t>最低制限価格計算表（60%未満）</t>
    <rPh sb="0" eb="6">
      <t>サイテイセイゲンカカク</t>
    </rPh>
    <rPh sb="6" eb="8">
      <t>ケイサン</t>
    </rPh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</si>
</sst>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;[Red]\-#,##0\ "/>
    <numFmt numFmtId="177" formatCode="#,##0.00_ ;[Red]\-#,##0.00\ "/>
    <numFmt numFmtId="178" formatCode="#,##0&quot;円&quot;"/>
    <numFmt numFmtId="179" formatCode="\(#,##0&quot;円)&quot;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 Unicode MS"/>
      <family val="3"/>
      <charset val="128"/>
    </font>
    <font>
      <sz val="12"/>
      <name val="Arial Unicode MS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Arial Unicode MS"/>
      <family val="3"/>
      <charset val="128"/>
    </font>
    <font>
      <sz val="10"/>
      <color indexed="8"/>
      <name val="Arial Unicode MS"/>
      <family val="3"/>
      <charset val="128"/>
    </font>
    <font>
      <sz val="20"/>
      <color indexed="8"/>
      <name val="Arial Unicode MS"/>
      <family val="3"/>
      <charset val="128"/>
    </font>
    <font>
      <sz val="20"/>
      <color indexed="10"/>
      <name val="Arial Unicode MS"/>
      <family val="3"/>
      <charset val="128"/>
    </font>
    <font>
      <sz val="12"/>
      <color indexed="8"/>
      <name val="Arial Unicode MS"/>
      <family val="3"/>
      <charset val="128"/>
    </font>
    <font>
      <sz val="16"/>
      <color indexed="8"/>
      <name val="Arial Unicode MS"/>
      <family val="3"/>
      <charset val="128"/>
    </font>
    <font>
      <sz val="16"/>
      <color indexed="30"/>
      <name val="Arial Unicode MS"/>
      <family val="3"/>
      <charset val="128"/>
    </font>
    <font>
      <sz val="12"/>
      <color indexed="12"/>
      <name val="Arial Unicode MS"/>
      <family val="3"/>
      <charset val="128"/>
    </font>
    <font>
      <sz val="12"/>
      <color indexed="30"/>
      <name val="Arial Unicode MS"/>
      <family val="3"/>
      <charset val="128"/>
    </font>
    <font>
      <sz val="12"/>
      <color indexed="23"/>
      <name val="Arial Unicode MS"/>
      <family val="3"/>
      <charset val="128"/>
    </font>
    <font>
      <sz val="11"/>
      <color indexed="8"/>
      <name val="Arial Unicode MS"/>
      <family val="3"/>
      <charset val="128"/>
    </font>
    <font>
      <b/>
      <sz val="14"/>
      <color indexed="8"/>
      <name val="Arial Unicode MS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22" fillId="0" borderId="0" applyFont="0" applyFill="0" applyBorder="0" applyAlignment="0" applyProtection="0"/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3" fillId="0" borderId="0" xfId="46" applyFont="1">
      <alignment vertical="center"/>
    </xf>
    <xf numFmtId="38" fontId="23" fillId="0" borderId="10" xfId="35" applyFont="1" applyFill="1" applyBorder="1" applyAlignment="1">
      <alignment vertical="center"/>
    </xf>
    <xf numFmtId="38" fontId="23" fillId="0" borderId="0" xfId="35" applyFont="1" applyFill="1" applyBorder="1" applyAlignment="1">
      <alignment vertical="center"/>
    </xf>
    <xf numFmtId="0" fontId="25" fillId="0" borderId="0" xfId="46" applyFont="1" applyFill="1">
      <alignment vertical="center"/>
    </xf>
    <xf numFmtId="0" fontId="26" fillId="0" borderId="0" xfId="46" applyFont="1" applyFill="1" applyAlignment="1">
      <alignment horizontal="center"/>
    </xf>
    <xf numFmtId="0" fontId="27" fillId="0" borderId="0" xfId="46" applyFont="1" applyFill="1">
      <alignment vertical="center"/>
    </xf>
    <xf numFmtId="0" fontId="28" fillId="0" borderId="10" xfId="46" applyFont="1" applyFill="1" applyBorder="1" applyAlignment="1">
      <alignment horizontal="center" vertical="center"/>
    </xf>
    <xf numFmtId="0" fontId="23" fillId="0" borderId="0" xfId="46" applyFont="1" applyFill="1">
      <alignment vertical="center"/>
    </xf>
    <xf numFmtId="0" fontId="28" fillId="0" borderId="13" xfId="46" applyFont="1" applyFill="1" applyBorder="1">
      <alignment vertical="center"/>
    </xf>
    <xf numFmtId="0" fontId="27" fillId="0" borderId="0" xfId="46" applyFont="1" applyFill="1" applyBorder="1" applyAlignment="1">
      <alignment horizontal="center" vertical="center"/>
    </xf>
    <xf numFmtId="0" fontId="28" fillId="0" borderId="0" xfId="46" applyFont="1" applyFill="1" applyBorder="1">
      <alignment vertical="center"/>
    </xf>
    <xf numFmtId="0" fontId="28" fillId="0" borderId="0" xfId="46" applyFont="1" applyFill="1">
      <alignment vertical="center"/>
    </xf>
    <xf numFmtId="0" fontId="27" fillId="0" borderId="11" xfId="46" applyFont="1" applyFill="1" applyBorder="1" applyAlignment="1">
      <alignment horizontal="distributed" vertical="center" wrapText="1" indent="1"/>
    </xf>
    <xf numFmtId="178" fontId="27" fillId="0" borderId="11" xfId="35" applyNumberFormat="1" applyFont="1" applyFill="1" applyBorder="1" applyAlignment="1">
      <alignment horizontal="center" vertical="center" shrinkToFit="1"/>
    </xf>
    <xf numFmtId="0" fontId="27" fillId="0" borderId="11" xfId="46" applyFont="1" applyFill="1" applyBorder="1">
      <alignment vertical="center"/>
    </xf>
    <xf numFmtId="0" fontId="27" fillId="0" borderId="11" xfId="46" applyFont="1" applyFill="1" applyBorder="1" applyAlignment="1">
      <alignment horizontal="center" vertical="center"/>
    </xf>
    <xf numFmtId="10" fontId="27" fillId="0" borderId="17" xfId="28" applyNumberFormat="1" applyFont="1" applyFill="1" applyBorder="1" applyAlignment="1">
      <alignment horizontal="center" vertical="center"/>
    </xf>
    <xf numFmtId="0" fontId="27" fillId="0" borderId="12" xfId="46" applyFont="1" applyFill="1" applyBorder="1" applyAlignment="1">
      <alignment horizontal="center" vertical="center" shrinkToFit="1"/>
    </xf>
    <xf numFmtId="179" fontId="30" fillId="0" borderId="12" xfId="35" applyNumberFormat="1" applyFont="1" applyFill="1" applyBorder="1" applyAlignment="1">
      <alignment horizontal="center" vertical="center" shrinkToFit="1"/>
    </xf>
    <xf numFmtId="0" fontId="27" fillId="0" borderId="12" xfId="46" applyFont="1" applyFill="1" applyBorder="1">
      <alignment vertical="center"/>
    </xf>
    <xf numFmtId="10" fontId="27" fillId="0" borderId="10" xfId="28" applyNumberFormat="1" applyFont="1" applyFill="1" applyBorder="1" applyAlignment="1">
      <alignment horizontal="center" vertical="center"/>
    </xf>
    <xf numFmtId="0" fontId="27" fillId="0" borderId="10" xfId="46" applyFont="1" applyFill="1" applyBorder="1" applyAlignment="1">
      <alignment horizontal="center" vertical="center" shrinkToFit="1"/>
    </xf>
    <xf numFmtId="3" fontId="21" fillId="0" borderId="10" xfId="46" applyNumberFormat="1" applyFont="1" applyFill="1" applyBorder="1" applyAlignment="1">
      <alignment horizontal="center" vertical="center"/>
    </xf>
    <xf numFmtId="0" fontId="27" fillId="0" borderId="10" xfId="46" applyFont="1" applyFill="1" applyBorder="1">
      <alignment vertical="center"/>
    </xf>
    <xf numFmtId="0" fontId="27" fillId="0" borderId="10" xfId="46" applyFont="1" applyFill="1" applyBorder="1" applyAlignment="1">
      <alignment horizontal="center" vertical="center"/>
    </xf>
    <xf numFmtId="3" fontId="31" fillId="0" borderId="10" xfId="46" applyNumberFormat="1" applyFont="1" applyFill="1" applyBorder="1" applyAlignment="1">
      <alignment horizontal="right" vertical="center" indent="1"/>
    </xf>
    <xf numFmtId="3" fontId="32" fillId="0" borderId="10" xfId="46" applyNumberFormat="1" applyFont="1" applyFill="1" applyBorder="1">
      <alignment vertical="center"/>
    </xf>
    <xf numFmtId="10" fontId="33" fillId="0" borderId="10" xfId="28" applyNumberFormat="1" applyFont="1" applyFill="1" applyBorder="1" applyAlignment="1">
      <alignment horizontal="center" vertical="center"/>
    </xf>
    <xf numFmtId="38" fontId="27" fillId="0" borderId="10" xfId="35" applyFont="1" applyFill="1" applyBorder="1" applyAlignment="1">
      <alignment horizontal="center" vertical="center"/>
    </xf>
    <xf numFmtId="176" fontId="27" fillId="0" borderId="10" xfId="35" applyNumberFormat="1" applyFont="1" applyFill="1" applyBorder="1" applyAlignment="1">
      <alignment horizontal="right" vertical="center" indent="1"/>
    </xf>
    <xf numFmtId="0" fontId="24" fillId="0" borderId="13" xfId="46" applyFont="1" applyFill="1" applyBorder="1" applyAlignment="1">
      <alignment vertical="center"/>
    </xf>
    <xf numFmtId="0" fontId="33" fillId="0" borderId="10" xfId="46" applyFont="1" applyFill="1" applyBorder="1" applyAlignment="1">
      <alignment horizontal="center" vertical="center"/>
    </xf>
    <xf numFmtId="0" fontId="24" fillId="0" borderId="14" xfId="46" applyFont="1" applyFill="1" applyBorder="1" applyAlignment="1">
      <alignment vertical="center"/>
    </xf>
    <xf numFmtId="0" fontId="24" fillId="0" borderId="0" xfId="46" applyFont="1" applyFill="1">
      <alignment vertical="center"/>
    </xf>
    <xf numFmtId="3" fontId="31" fillId="24" borderId="10" xfId="46" applyNumberFormat="1" applyFont="1" applyFill="1" applyBorder="1" applyAlignment="1">
      <alignment horizontal="right" vertical="center" indent="1"/>
    </xf>
    <xf numFmtId="0" fontId="23" fillId="25" borderId="0" xfId="46" applyFont="1" applyFill="1">
      <alignment vertical="center"/>
    </xf>
    <xf numFmtId="38" fontId="23" fillId="25" borderId="10" xfId="35" applyFont="1" applyFill="1" applyBorder="1" applyAlignment="1">
      <alignment vertical="center"/>
    </xf>
    <xf numFmtId="38" fontId="23" fillId="25" borderId="0" xfId="35" applyFont="1" applyFill="1" applyBorder="1" applyAlignment="1">
      <alignment vertical="center"/>
    </xf>
    <xf numFmtId="179" fontId="27" fillId="24" borderId="12" xfId="35" applyNumberFormat="1" applyFont="1" applyFill="1" applyBorder="1" applyAlignment="1">
      <alignment horizontal="center" vertical="center" shrinkToFit="1"/>
    </xf>
    <xf numFmtId="0" fontId="27" fillId="26" borderId="10" xfId="46" applyFont="1" applyFill="1" applyBorder="1" applyAlignment="1">
      <alignment horizontal="center" vertical="center" shrinkToFit="1"/>
    </xf>
    <xf numFmtId="3" fontId="31" fillId="25" borderId="10" xfId="46" applyNumberFormat="1" applyFont="1" applyFill="1" applyBorder="1" applyAlignment="1">
      <alignment horizontal="right" vertical="center" indent="1"/>
    </xf>
    <xf numFmtId="0" fontId="34" fillId="0" borderId="0" xfId="46" applyFont="1">
      <alignment vertical="center"/>
    </xf>
    <xf numFmtId="177" fontId="27" fillId="24" borderId="10" xfId="35" applyNumberFormat="1" applyFont="1" applyFill="1" applyBorder="1" applyAlignment="1">
      <alignment horizontal="center" vertical="center"/>
    </xf>
    <xf numFmtId="0" fontId="23" fillId="24" borderId="0" xfId="46" applyFont="1" applyFill="1">
      <alignment vertical="center"/>
    </xf>
    <xf numFmtId="10" fontId="27" fillId="24" borderId="10" xfId="28" applyNumberFormat="1" applyFont="1" applyFill="1" applyBorder="1" applyAlignment="1">
      <alignment horizontal="center" vertical="center"/>
    </xf>
    <xf numFmtId="0" fontId="34" fillId="0" borderId="21" xfId="46" applyFont="1" applyBorder="1" applyAlignment="1">
      <alignment horizontal="left" vertical="center" shrinkToFit="1"/>
    </xf>
    <xf numFmtId="0" fontId="34" fillId="0" borderId="22" xfId="46" applyFont="1" applyBorder="1" applyAlignment="1">
      <alignment horizontal="left" vertical="center" shrinkToFit="1"/>
    </xf>
    <xf numFmtId="0" fontId="34" fillId="0" borderId="23" xfId="46" applyFont="1" applyBorder="1" applyAlignment="1">
      <alignment horizontal="left" vertical="center" shrinkToFit="1"/>
    </xf>
    <xf numFmtId="0" fontId="23" fillId="0" borderId="19" xfId="46" applyFont="1" applyBorder="1" applyAlignment="1">
      <alignment horizontal="center" vertical="center"/>
    </xf>
    <xf numFmtId="0" fontId="23" fillId="0" borderId="20" xfId="46" applyFont="1" applyBorder="1" applyAlignment="1">
      <alignment horizontal="center" vertical="center"/>
    </xf>
    <xf numFmtId="0" fontId="23" fillId="25" borderId="10" xfId="46" applyFont="1" applyFill="1" applyBorder="1" applyAlignment="1">
      <alignment horizontal="center" vertical="center" shrinkToFit="1"/>
    </xf>
    <xf numFmtId="0" fontId="29" fillId="0" borderId="10" xfId="46" applyFont="1" applyFill="1" applyBorder="1" applyAlignment="1">
      <alignment horizontal="left" vertical="center" indent="1"/>
    </xf>
    <xf numFmtId="3" fontId="29" fillId="0" borderId="10" xfId="46" applyNumberFormat="1" applyFont="1" applyFill="1" applyBorder="1" applyAlignment="1">
      <alignment horizontal="left" vertical="center" indent="1"/>
    </xf>
    <xf numFmtId="0" fontId="20" fillId="24" borderId="18" xfId="46" applyFont="1" applyFill="1" applyBorder="1" applyAlignment="1">
      <alignment horizontal="left" vertical="center" wrapText="1"/>
    </xf>
    <xf numFmtId="0" fontId="20" fillId="24" borderId="15" xfId="46" applyFont="1" applyFill="1" applyBorder="1" applyAlignment="1">
      <alignment horizontal="left" vertical="center" wrapText="1"/>
    </xf>
    <xf numFmtId="0" fontId="20" fillId="24" borderId="13" xfId="46" applyFont="1" applyFill="1" applyBorder="1" applyAlignment="1">
      <alignment horizontal="left" vertical="center" wrapText="1"/>
    </xf>
    <xf numFmtId="0" fontId="20" fillId="24" borderId="16" xfId="46" applyFont="1" applyFill="1" applyBorder="1" applyAlignment="1">
      <alignment horizontal="left" vertical="center" wrapText="1"/>
    </xf>
    <xf numFmtId="0" fontId="23" fillId="0" borderId="19" xfId="46" applyFont="1" applyBorder="1" applyAlignment="1">
      <alignment horizontal="center" vertical="center" shrinkToFit="1"/>
    </xf>
    <xf numFmtId="0" fontId="23" fillId="0" borderId="20" xfId="46" applyFont="1" applyBorder="1" applyAlignment="1">
      <alignment horizontal="center" vertical="center" shrinkToFit="1"/>
    </xf>
    <xf numFmtId="0" fontId="23" fillId="0" borderId="10" xfId="46" applyFont="1" applyBorder="1" applyAlignment="1">
      <alignment horizontal="center" vertical="center" shrinkToFit="1"/>
    </xf>
    <xf numFmtId="0" fontId="23" fillId="0" borderId="0" xfId="46" applyFont="1" applyAlignment="1">
      <alignment horizontal="left" vertical="center" shrinkToFit="1"/>
    </xf>
    <xf numFmtId="0" fontId="23" fillId="0" borderId="16" xfId="46" applyFont="1" applyBorder="1" applyAlignment="1">
      <alignment horizontal="left" vertical="center" shrinkToFit="1"/>
    </xf>
    <xf numFmtId="0" fontId="23" fillId="25" borderId="0" xfId="46" applyFont="1" applyFill="1" applyAlignment="1">
      <alignment horizontal="left" vertical="center" shrinkToFit="1"/>
    </xf>
    <xf numFmtId="0" fontId="23" fillId="25" borderId="16" xfId="46" applyFont="1" applyFill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 xr:uid="{00000000-0005-0000-0000-00001C000000}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" xfId="35" builtinId="6"/>
    <cellStyle name="桁区切り 2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通貨 2" xfId="44" xr:uid="{00000000-0005-0000-0000-00002C000000}"/>
    <cellStyle name="入力" xfId="45" builtinId="20" customBuiltin="1"/>
    <cellStyle name="標準" xfId="0" builtinId="0"/>
    <cellStyle name="標準_最低制限価格計算" xfId="46" xr:uid="{00000000-0005-0000-0000-00002F000000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52"/>
  <sheetViews>
    <sheetView tabSelected="1" view="pageBreakPreview" zoomScale="80" zoomScaleNormal="75" zoomScaleSheetLayoutView="80" workbookViewId="0">
      <selection activeCell="L7" sqref="L7"/>
    </sheetView>
  </sheetViews>
  <sheetFormatPr defaultColWidth="9" defaultRowHeight="16.5"/>
  <cols>
    <col min="1" max="1" width="4.90625" style="8" customWidth="1"/>
    <col min="2" max="2" width="29.7265625" style="8" customWidth="1"/>
    <col min="3" max="3" width="24.08984375" style="8" customWidth="1"/>
    <col min="4" max="4" width="0.54296875" style="34" customWidth="1"/>
    <col min="5" max="5" width="18.1796875" style="8" customWidth="1"/>
    <col min="6" max="6" width="24.08984375" style="8" customWidth="1"/>
    <col min="7" max="7" width="4.54296875" style="8" customWidth="1"/>
    <col min="8" max="8" width="14.7265625" style="6" customWidth="1"/>
    <col min="9" max="9" width="4.7265625" style="8" customWidth="1"/>
    <col min="10" max="11" width="9" style="8"/>
    <col min="12" max="12" width="16.6328125" style="8" bestFit="1" customWidth="1"/>
    <col min="13" max="16384" width="9" style="8"/>
  </cols>
  <sheetData>
    <row r="1" spans="2:9" s="4" customFormat="1" ht="36" customHeight="1">
      <c r="B1" s="4" t="s">
        <v>28</v>
      </c>
      <c r="F1" s="5" t="s">
        <v>14</v>
      </c>
      <c r="H1" s="6"/>
    </row>
    <row r="2" spans="2:9" s="4" customFormat="1" ht="15.75" customHeight="1">
      <c r="H2" s="6"/>
    </row>
    <row r="3" spans="2:9" ht="21.75" customHeight="1">
      <c r="B3" s="7" t="s">
        <v>12</v>
      </c>
      <c r="C3" s="52" t="s">
        <v>27</v>
      </c>
      <c r="D3" s="52"/>
      <c r="E3" s="52"/>
      <c r="F3" s="52"/>
    </row>
    <row r="4" spans="2:9" s="12" customFormat="1" ht="21.75" customHeight="1">
      <c r="B4" s="7" t="s">
        <v>13</v>
      </c>
      <c r="C4" s="53" t="s">
        <v>14</v>
      </c>
      <c r="D4" s="53"/>
      <c r="E4" s="53"/>
      <c r="F4" s="53"/>
      <c r="G4" s="9"/>
      <c r="H4" s="10"/>
      <c r="I4" s="11"/>
    </row>
    <row r="5" spans="2:9" s="12" customFormat="1" ht="21.75" customHeight="1">
      <c r="B5" s="13" t="s">
        <v>1</v>
      </c>
      <c r="C5" s="14">
        <f>C6*1.1</f>
        <v>5500000</v>
      </c>
      <c r="D5" s="15"/>
      <c r="E5" s="16" t="s">
        <v>10</v>
      </c>
      <c r="F5" s="14">
        <f>ROUNDDOWN(F6*1.1,0)</f>
        <v>2784570</v>
      </c>
      <c r="G5" s="9"/>
      <c r="H5" s="17"/>
    </row>
    <row r="6" spans="2:9" ht="21.75" customHeight="1">
      <c r="B6" s="18" t="s">
        <v>11</v>
      </c>
      <c r="C6" s="19">
        <v>5000000</v>
      </c>
      <c r="D6" s="20"/>
      <c r="E6" s="18" t="s">
        <v>15</v>
      </c>
      <c r="F6" s="39">
        <f>IF(C41=0,ROUNDDOWN(C6*2/3,0),ROUNDDOWN(C43*C44,0))</f>
        <v>2531428</v>
      </c>
      <c r="G6" s="44"/>
      <c r="H6" s="45">
        <f>F6/C6</f>
        <v>0.5062856</v>
      </c>
      <c r="I6" s="44" t="s">
        <v>16</v>
      </c>
    </row>
    <row r="7" spans="2:9" s="12" customFormat="1" ht="21.75" customHeight="1">
      <c r="B7" s="22" t="s">
        <v>2</v>
      </c>
      <c r="C7" s="23" t="s">
        <v>3</v>
      </c>
      <c r="D7" s="24"/>
      <c r="E7" s="23" t="s">
        <v>4</v>
      </c>
      <c r="F7" s="25"/>
    </row>
    <row r="8" spans="2:9" s="12" customFormat="1" ht="21.75" customHeight="1">
      <c r="B8" s="40">
        <v>1</v>
      </c>
      <c r="C8" s="35">
        <v>2600000</v>
      </c>
      <c r="D8" s="27">
        <f>SUM(B8:C8)</f>
        <v>2600001</v>
      </c>
      <c r="E8" s="25" t="str">
        <f>IF(C8=0,"",IF(C8&lt;$F$6,"×","○"))</f>
        <v>○</v>
      </c>
      <c r="F8" s="28"/>
    </row>
    <row r="9" spans="2:9" s="12" customFormat="1" ht="21.75" customHeight="1">
      <c r="B9" s="40">
        <v>2</v>
      </c>
      <c r="C9" s="26">
        <v>2700000</v>
      </c>
      <c r="D9" s="27">
        <f>SUM(C8:C9)</f>
        <v>5300000</v>
      </c>
      <c r="E9" s="25" t="str">
        <f t="shared" ref="E9:E39" si="0">IF(C9=0,"",IF(C9&lt;$F$6,"×","○"))</f>
        <v>○</v>
      </c>
      <c r="F9" s="28"/>
    </row>
    <row r="10" spans="2:9" s="12" customFormat="1" ht="21.75" customHeight="1">
      <c r="B10" s="40">
        <v>3</v>
      </c>
      <c r="C10" s="26">
        <v>2900000</v>
      </c>
      <c r="D10" s="27">
        <f>SUM(C8:C10)</f>
        <v>8200000</v>
      </c>
      <c r="E10" s="25" t="str">
        <f>IF(C10=0,"",IF(C10&lt;$F$6,"×","○"))</f>
        <v>○</v>
      </c>
      <c r="F10" s="28"/>
    </row>
    <row r="11" spans="2:9" s="12" customFormat="1" ht="21.75" customHeight="1">
      <c r="B11" s="40">
        <v>4</v>
      </c>
      <c r="C11" s="41">
        <v>3100000</v>
      </c>
      <c r="D11" s="27">
        <f>SUM(C8:C11)</f>
        <v>11300000</v>
      </c>
      <c r="E11" s="25" t="str">
        <f t="shared" si="0"/>
        <v>○</v>
      </c>
      <c r="F11" s="28"/>
    </row>
    <row r="12" spans="2:9" s="12" customFormat="1" ht="21.75" customHeight="1">
      <c r="B12" s="40">
        <v>5</v>
      </c>
      <c r="C12" s="26">
        <v>3350000</v>
      </c>
      <c r="D12" s="27">
        <f>SUM(C8:C12)</f>
        <v>14650000</v>
      </c>
      <c r="E12" s="25" t="str">
        <f t="shared" si="0"/>
        <v>○</v>
      </c>
      <c r="F12" s="28"/>
    </row>
    <row r="13" spans="2:9" s="12" customFormat="1" ht="21.75" customHeight="1">
      <c r="B13" s="40">
        <v>6</v>
      </c>
      <c r="C13" s="26">
        <v>3600000</v>
      </c>
      <c r="D13" s="27">
        <f>SUM(C8:C13)</f>
        <v>18250000</v>
      </c>
      <c r="E13" s="25" t="str">
        <f t="shared" si="0"/>
        <v>○</v>
      </c>
      <c r="F13" s="28"/>
    </row>
    <row r="14" spans="2:9" s="12" customFormat="1" ht="21.75" customHeight="1">
      <c r="B14" s="40">
        <v>7</v>
      </c>
      <c r="C14" s="26">
        <v>3900000</v>
      </c>
      <c r="D14" s="27">
        <f>SUM(C8:C14)</f>
        <v>22150000</v>
      </c>
      <c r="E14" s="25" t="str">
        <f t="shared" si="0"/>
        <v>○</v>
      </c>
      <c r="F14" s="28"/>
    </row>
    <row r="15" spans="2:9" s="12" customFormat="1" ht="21.75" customHeight="1">
      <c r="B15" s="22">
        <v>8</v>
      </c>
      <c r="C15" s="26">
        <v>4320000</v>
      </c>
      <c r="D15" s="27">
        <f>SUM(C8:C15)</f>
        <v>26470000</v>
      </c>
      <c r="E15" s="25" t="str">
        <f t="shared" si="0"/>
        <v>○</v>
      </c>
      <c r="F15" s="28"/>
    </row>
    <row r="16" spans="2:9" s="12" customFormat="1" ht="21.5" customHeight="1">
      <c r="B16" s="22">
        <v>9</v>
      </c>
      <c r="C16" s="26">
        <v>4800000</v>
      </c>
      <c r="D16" s="27">
        <f>SUM($C$8:C16)</f>
        <v>31270000</v>
      </c>
      <c r="E16" s="25" t="str">
        <f t="shared" si="0"/>
        <v>○</v>
      </c>
      <c r="F16" s="28"/>
    </row>
    <row r="17" spans="2:6" s="12" customFormat="1" ht="22" customHeight="1">
      <c r="B17" s="22">
        <v>10</v>
      </c>
      <c r="C17" s="26">
        <v>5200000</v>
      </c>
      <c r="D17" s="27">
        <f>SUM($C$8:C17)</f>
        <v>36470000</v>
      </c>
      <c r="E17" s="25" t="str">
        <f t="shared" si="0"/>
        <v>○</v>
      </c>
      <c r="F17" s="28"/>
    </row>
    <row r="18" spans="2:6" s="12" customFormat="1" ht="22" customHeight="1">
      <c r="B18" s="22">
        <v>11</v>
      </c>
      <c r="C18" s="26">
        <v>5500000</v>
      </c>
      <c r="D18" s="27">
        <f>SUM($C$8:C18)</f>
        <v>41970000</v>
      </c>
      <c r="E18" s="25" t="str">
        <f t="shared" si="0"/>
        <v>○</v>
      </c>
      <c r="F18" s="28"/>
    </row>
    <row r="19" spans="2:6" s="12" customFormat="1" ht="22" customHeight="1">
      <c r="B19" s="22">
        <v>12</v>
      </c>
      <c r="C19" s="26"/>
      <c r="D19" s="27">
        <f>SUM($C$8:C19)</f>
        <v>41970000</v>
      </c>
      <c r="E19" s="25" t="str">
        <f t="shared" si="0"/>
        <v/>
      </c>
      <c r="F19" s="28"/>
    </row>
    <row r="20" spans="2:6" s="12" customFormat="1" ht="22" customHeight="1">
      <c r="B20" s="22">
        <v>13</v>
      </c>
      <c r="C20" s="26"/>
      <c r="D20" s="27">
        <f>SUM($C$8:C20)</f>
        <v>41970000</v>
      </c>
      <c r="E20" s="25" t="str">
        <f t="shared" si="0"/>
        <v/>
      </c>
      <c r="F20" s="28"/>
    </row>
    <row r="21" spans="2:6" s="12" customFormat="1" ht="22" customHeight="1">
      <c r="B21" s="22">
        <v>14</v>
      </c>
      <c r="C21" s="26"/>
      <c r="D21" s="27">
        <f>SUM($C$8:C21)</f>
        <v>41970000</v>
      </c>
      <c r="E21" s="25" t="str">
        <f t="shared" si="0"/>
        <v/>
      </c>
      <c r="F21" s="28"/>
    </row>
    <row r="22" spans="2:6" s="12" customFormat="1" ht="22" customHeight="1">
      <c r="B22" s="22">
        <v>15</v>
      </c>
      <c r="C22" s="26"/>
      <c r="D22" s="27">
        <f>SUM($C$8:C22)</f>
        <v>41970000</v>
      </c>
      <c r="E22" s="25" t="str">
        <f t="shared" si="0"/>
        <v/>
      </c>
      <c r="F22" s="28"/>
    </row>
    <row r="23" spans="2:6" s="12" customFormat="1" ht="22" customHeight="1">
      <c r="B23" s="22">
        <v>16</v>
      </c>
      <c r="C23" s="26"/>
      <c r="D23" s="27">
        <f>SUM($C$8:C23)</f>
        <v>41970000</v>
      </c>
      <c r="E23" s="25" t="str">
        <f t="shared" si="0"/>
        <v/>
      </c>
      <c r="F23" s="28"/>
    </row>
    <row r="24" spans="2:6" s="12" customFormat="1" ht="22" customHeight="1">
      <c r="B24" s="22">
        <v>17</v>
      </c>
      <c r="C24" s="26"/>
      <c r="D24" s="27">
        <f>SUM($C$8:C24)</f>
        <v>41970000</v>
      </c>
      <c r="E24" s="25" t="str">
        <f t="shared" si="0"/>
        <v/>
      </c>
      <c r="F24" s="28"/>
    </row>
    <row r="25" spans="2:6" s="12" customFormat="1" ht="22" customHeight="1">
      <c r="B25" s="22">
        <v>18</v>
      </c>
      <c r="C25" s="26"/>
      <c r="D25" s="27">
        <f>SUM($C$8:C25)</f>
        <v>41970000</v>
      </c>
      <c r="E25" s="25" t="str">
        <f t="shared" si="0"/>
        <v/>
      </c>
      <c r="F25" s="28"/>
    </row>
    <row r="26" spans="2:6" s="12" customFormat="1" ht="22" hidden="1" customHeight="1">
      <c r="B26" s="22">
        <v>19</v>
      </c>
      <c r="C26" s="26"/>
      <c r="D26" s="27">
        <f>SUM($C$8:C26)</f>
        <v>41970000</v>
      </c>
      <c r="E26" s="25" t="str">
        <f t="shared" si="0"/>
        <v/>
      </c>
      <c r="F26" s="28">
        <f t="shared" ref="F26:F29" si="1">C26/$C$6</f>
        <v>0</v>
      </c>
    </row>
    <row r="27" spans="2:6" s="12" customFormat="1" ht="22" hidden="1" customHeight="1">
      <c r="B27" s="22">
        <v>20</v>
      </c>
      <c r="C27" s="26"/>
      <c r="D27" s="27">
        <f>SUM($C$8:C27)</f>
        <v>41970000</v>
      </c>
      <c r="E27" s="25" t="str">
        <f t="shared" si="0"/>
        <v/>
      </c>
      <c r="F27" s="28">
        <f t="shared" si="1"/>
        <v>0</v>
      </c>
    </row>
    <row r="28" spans="2:6" s="12" customFormat="1" ht="22" hidden="1" customHeight="1">
      <c r="B28" s="22">
        <v>21</v>
      </c>
      <c r="C28" s="26"/>
      <c r="D28" s="27">
        <f>SUM($C$8:C28)</f>
        <v>41970000</v>
      </c>
      <c r="E28" s="25" t="str">
        <f t="shared" si="0"/>
        <v/>
      </c>
      <c r="F28" s="28">
        <f t="shared" si="1"/>
        <v>0</v>
      </c>
    </row>
    <row r="29" spans="2:6" s="12" customFormat="1" ht="22" hidden="1" customHeight="1">
      <c r="B29" s="22">
        <v>22</v>
      </c>
      <c r="C29" s="26"/>
      <c r="D29" s="27">
        <f>SUM($C$8:C29)</f>
        <v>41970000</v>
      </c>
      <c r="E29" s="25" t="str">
        <f t="shared" si="0"/>
        <v/>
      </c>
      <c r="F29" s="28">
        <f t="shared" si="1"/>
        <v>0</v>
      </c>
    </row>
    <row r="30" spans="2:6" s="12" customFormat="1" ht="22" hidden="1" customHeight="1">
      <c r="B30" s="22">
        <v>23</v>
      </c>
      <c r="C30" s="26"/>
      <c r="D30" s="27"/>
      <c r="E30" s="25" t="str">
        <f t="shared" si="0"/>
        <v/>
      </c>
      <c r="F30" s="28"/>
    </row>
    <row r="31" spans="2:6" s="12" customFormat="1" ht="22" hidden="1" customHeight="1">
      <c r="B31" s="22">
        <v>24</v>
      </c>
      <c r="C31" s="26"/>
      <c r="D31" s="27"/>
      <c r="E31" s="25" t="str">
        <f t="shared" si="0"/>
        <v/>
      </c>
      <c r="F31" s="28"/>
    </row>
    <row r="32" spans="2:6" s="12" customFormat="1" ht="22" hidden="1" customHeight="1">
      <c r="B32" s="22">
        <v>25</v>
      </c>
      <c r="C32" s="26"/>
      <c r="D32" s="27"/>
      <c r="E32" s="25" t="str">
        <f t="shared" si="0"/>
        <v/>
      </c>
      <c r="F32" s="28"/>
    </row>
    <row r="33" spans="2:8" s="12" customFormat="1" ht="22" hidden="1" customHeight="1">
      <c r="B33" s="22">
        <v>26</v>
      </c>
      <c r="C33" s="26"/>
      <c r="D33" s="27">
        <f>SUM($C$8:C33)</f>
        <v>41970000</v>
      </c>
      <c r="E33" s="25" t="str">
        <f t="shared" si="0"/>
        <v/>
      </c>
      <c r="F33" s="28"/>
    </row>
    <row r="34" spans="2:8" s="12" customFormat="1" ht="22" hidden="1" customHeight="1">
      <c r="B34" s="22">
        <v>27</v>
      </c>
      <c r="C34" s="26"/>
      <c r="D34" s="27">
        <f>SUM($C$8:C34)</f>
        <v>41970000</v>
      </c>
      <c r="E34" s="25" t="str">
        <f t="shared" si="0"/>
        <v/>
      </c>
      <c r="F34" s="28"/>
    </row>
    <row r="35" spans="2:8" s="12" customFormat="1" ht="22" hidden="1" customHeight="1">
      <c r="B35" s="22">
        <v>28</v>
      </c>
      <c r="C35" s="26"/>
      <c r="D35" s="27"/>
      <c r="E35" s="25" t="str">
        <f t="shared" si="0"/>
        <v/>
      </c>
      <c r="F35" s="28"/>
    </row>
    <row r="36" spans="2:8" s="12" customFormat="1" ht="22" hidden="1" customHeight="1">
      <c r="B36" s="22">
        <v>29</v>
      </c>
      <c r="C36" s="26"/>
      <c r="D36" s="27"/>
      <c r="E36" s="25" t="str">
        <f t="shared" si="0"/>
        <v/>
      </c>
      <c r="F36" s="28"/>
    </row>
    <row r="37" spans="2:8" s="12" customFormat="1" ht="22" hidden="1" customHeight="1">
      <c r="B37" s="22">
        <v>30</v>
      </c>
      <c r="C37" s="26"/>
      <c r="D37" s="27">
        <f>SUM($C$8:C37)</f>
        <v>41970000</v>
      </c>
      <c r="E37" s="25" t="str">
        <f t="shared" si="0"/>
        <v/>
      </c>
      <c r="F37" s="28"/>
    </row>
    <row r="38" spans="2:8" s="12" customFormat="1" ht="22" hidden="1" customHeight="1">
      <c r="B38" s="22">
        <v>31</v>
      </c>
      <c r="C38" s="26"/>
      <c r="D38" s="27"/>
      <c r="E38" s="25" t="str">
        <f t="shared" si="0"/>
        <v/>
      </c>
      <c r="F38" s="28"/>
    </row>
    <row r="39" spans="2:8" s="12" customFormat="1" ht="22" hidden="1" customHeight="1">
      <c r="B39" s="22">
        <v>32</v>
      </c>
      <c r="C39" s="26"/>
      <c r="D39" s="27">
        <f>SUM($C$8:C39)</f>
        <v>41970000</v>
      </c>
      <c r="E39" s="25" t="str">
        <f t="shared" si="0"/>
        <v/>
      </c>
      <c r="F39" s="28"/>
      <c r="H39" s="21">
        <f>C39/$C$6</f>
        <v>0</v>
      </c>
    </row>
    <row r="40" spans="2:8" s="12" customFormat="1" ht="16.5" customHeight="1">
      <c r="B40" s="22" t="s">
        <v>5</v>
      </c>
      <c r="C40" s="25">
        <f>COUNT(C8:C39)</f>
        <v>11</v>
      </c>
      <c r="E40" s="54" t="s">
        <v>23</v>
      </c>
      <c r="F40" s="55"/>
      <c r="H40" s="6"/>
    </row>
    <row r="41" spans="2:8" s="12" customFormat="1" ht="16.5" customHeight="1">
      <c r="B41" s="22" t="s">
        <v>6</v>
      </c>
      <c r="C41" s="29">
        <f>IF(C40&lt;5,0,ROUNDUP(C40*0.6,0))</f>
        <v>7</v>
      </c>
      <c r="E41" s="56"/>
      <c r="F41" s="57"/>
      <c r="H41" s="6"/>
    </row>
    <row r="42" spans="2:8" s="12" customFormat="1" ht="16.5" customHeight="1">
      <c r="B42" s="22" t="s">
        <v>7</v>
      </c>
      <c r="C42" s="30">
        <f>IF(C41=0,0,INDEX(B8:D39,C41,3))</f>
        <v>22150000</v>
      </c>
      <c r="E42" s="56"/>
      <c r="F42" s="57"/>
      <c r="H42" s="6"/>
    </row>
    <row r="43" spans="2:8" s="12" customFormat="1" ht="16.5" customHeight="1">
      <c r="B43" s="22" t="s">
        <v>8</v>
      </c>
      <c r="C43" s="30">
        <f>IF(C41=0,0,ROUNDDOWN(C42/C41,0))</f>
        <v>3164285</v>
      </c>
      <c r="E43" s="31"/>
      <c r="F43" s="32" t="s">
        <v>0</v>
      </c>
      <c r="H43" s="6"/>
    </row>
    <row r="44" spans="2:8" s="12" customFormat="1" ht="16.5" customHeight="1">
      <c r="B44" s="22" t="s">
        <v>9</v>
      </c>
      <c r="C44" s="43">
        <f>IF(C4="工事",0.85,0.8)</f>
        <v>0.8</v>
      </c>
      <c r="E44" s="33"/>
      <c r="F44" s="28">
        <f>F6/C6</f>
        <v>0.5062856</v>
      </c>
      <c r="H44" s="6"/>
    </row>
    <row r="45" spans="2:8" ht="22.5" customHeight="1">
      <c r="D45" s="8"/>
    </row>
    <row r="46" spans="2:8" ht="22.5" customHeight="1">
      <c r="B46" s="61" t="s">
        <v>24</v>
      </c>
      <c r="C46" s="62"/>
      <c r="D46" s="58" t="s">
        <v>17</v>
      </c>
      <c r="E46" s="59"/>
      <c r="F46" s="2">
        <f>+F47*1.1</f>
        <v>4400000</v>
      </c>
      <c r="G46" s="3"/>
      <c r="H46" s="1"/>
    </row>
    <row r="47" spans="2:8">
      <c r="B47" s="1"/>
      <c r="C47" s="1"/>
      <c r="D47" s="60" t="s">
        <v>20</v>
      </c>
      <c r="E47" s="60"/>
      <c r="F47" s="2">
        <f>+C6*0.8</f>
        <v>4000000</v>
      </c>
      <c r="G47" s="3" t="s">
        <v>18</v>
      </c>
      <c r="H47" s="8"/>
    </row>
    <row r="48" spans="2:8">
      <c r="B48" s="1"/>
      <c r="C48" s="1"/>
      <c r="D48" s="1"/>
      <c r="E48" s="1"/>
      <c r="F48" s="1"/>
      <c r="G48" s="1"/>
      <c r="H48" s="1"/>
    </row>
    <row r="49" spans="2:8">
      <c r="B49" s="63" t="s">
        <v>25</v>
      </c>
      <c r="C49" s="64"/>
      <c r="D49" s="49" t="s">
        <v>17</v>
      </c>
      <c r="E49" s="50"/>
      <c r="F49" s="2">
        <f>+F50*1.1</f>
        <v>3300000.0000000005</v>
      </c>
      <c r="G49" s="3"/>
      <c r="H49" s="1"/>
    </row>
    <row r="50" spans="2:8">
      <c r="B50" s="42" t="s">
        <v>22</v>
      </c>
      <c r="C50" s="1"/>
      <c r="D50" s="51" t="s">
        <v>21</v>
      </c>
      <c r="E50" s="51"/>
      <c r="F50" s="37">
        <f>+C6*0.6</f>
        <v>3000000</v>
      </c>
      <c r="G50" s="38" t="s">
        <v>19</v>
      </c>
      <c r="H50" s="36"/>
    </row>
    <row r="51" spans="2:8" ht="17" thickBot="1"/>
    <row r="52" spans="2:8" ht="17" thickBot="1">
      <c r="B52" s="46" t="s">
        <v>26</v>
      </c>
      <c r="C52" s="47"/>
      <c r="D52" s="47"/>
      <c r="E52" s="47"/>
      <c r="F52" s="48"/>
    </row>
  </sheetData>
  <mergeCells count="10">
    <mergeCell ref="B52:F52"/>
    <mergeCell ref="D49:E49"/>
    <mergeCell ref="D50:E50"/>
    <mergeCell ref="C3:F3"/>
    <mergeCell ref="C4:F4"/>
    <mergeCell ref="E40:F42"/>
    <mergeCell ref="D46:E46"/>
    <mergeCell ref="D47:E47"/>
    <mergeCell ref="B46:C46"/>
    <mergeCell ref="B49:C49"/>
  </mergeCells>
  <phoneticPr fontId="2"/>
  <pageMargins left="0.7" right="0.7" top="0.75" bottom="0.75" header="0.3" footer="0.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</vt:lpstr>
      <vt:lpstr>委託!Print_Area</vt:lpstr>
    </vt:vector>
  </TitlesOfParts>
  <Company>葉山町役場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葉山町</dc:creator>
  <cp:lastModifiedBy>財政課</cp:lastModifiedBy>
  <cp:lastPrinted>2024-06-06T04:45:12Z</cp:lastPrinted>
  <dcterms:created xsi:type="dcterms:W3CDTF">2001-07-10T00:50:18Z</dcterms:created>
  <dcterms:modified xsi:type="dcterms:W3CDTF">2025-02-26T01:57:48Z</dcterms:modified>
</cp:coreProperties>
</file>